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entrala\Przetargi\Piotr Jaczerkowski\Postępowania 2024\3186_RAM Jeziorna R10\ogł\"/>
    </mc:Choice>
  </mc:AlternateContent>
  <bookViews>
    <workbookView xWindow="-120" yWindow="-120" windowWidth="29040" windowHeight="15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6" i="1" l="1"/>
  <c r="F4" i="1" l="1"/>
  <c r="F80" i="1" l="1"/>
  <c r="F79" i="1"/>
  <c r="F78" i="1"/>
  <c r="F77" i="1"/>
  <c r="F76" i="1"/>
  <c r="F75" i="1"/>
  <c r="F74" i="1"/>
  <c r="F73" i="1"/>
  <c r="F71" i="1"/>
  <c r="F70" i="1"/>
  <c r="F69" i="1"/>
  <c r="F68" i="1"/>
  <c r="F66" i="1"/>
  <c r="F65" i="1"/>
  <c r="F64" i="1"/>
  <c r="F63" i="1"/>
  <c r="F61" i="1"/>
  <c r="F60" i="1"/>
  <c r="F59" i="1"/>
  <c r="F58" i="1"/>
  <c r="F57" i="1"/>
  <c r="F56" i="1"/>
  <c r="F55" i="1"/>
  <c r="F53" i="1"/>
  <c r="F52" i="1"/>
  <c r="F51" i="1"/>
  <c r="F50" i="1"/>
  <c r="F45" i="1"/>
  <c r="F44" i="1"/>
  <c r="F43" i="1"/>
  <c r="F42" i="1"/>
  <c r="F41" i="1"/>
  <c r="F37" i="1"/>
  <c r="F36" i="1"/>
  <c r="F35" i="1"/>
  <c r="F34" i="1"/>
  <c r="F33" i="1"/>
  <c r="F29" i="1"/>
  <c r="F28" i="1"/>
  <c r="F27" i="1"/>
  <c r="F23" i="1"/>
  <c r="F22" i="1"/>
  <c r="F21" i="1"/>
  <c r="F20" i="1"/>
  <c r="F19" i="1"/>
  <c r="F18" i="1"/>
  <c r="F14" i="1"/>
  <c r="F13" i="1"/>
  <c r="F12" i="1"/>
  <c r="F11" i="1"/>
  <c r="F10" i="1"/>
  <c r="F9" i="1"/>
  <c r="F5" i="1"/>
  <c r="F3" i="1"/>
  <c r="E83" i="1"/>
  <c r="E81" i="1"/>
  <c r="E46" i="1"/>
  <c r="F46" i="1" s="1"/>
  <c r="E38" i="1"/>
  <c r="F38" i="1" s="1"/>
  <c r="F30" i="1"/>
  <c r="E24" i="1"/>
  <c r="F24" i="1" s="1"/>
  <c r="E15" i="1"/>
  <c r="F15" i="1" s="1"/>
  <c r="F6" i="1"/>
</calcChain>
</file>

<file path=xl/sharedStrings.xml><?xml version="1.0" encoding="utf-8"?>
<sst xmlns="http://schemas.openxmlformats.org/spreadsheetml/2006/main" count="106" uniqueCount="84">
  <si>
    <t>projekty</t>
  </si>
  <si>
    <t>A</t>
  </si>
  <si>
    <t>Wykonanie dokumentacji projektowej przyłącza do 35m mierzone w rzucie poziomym</t>
  </si>
  <si>
    <t>B</t>
  </si>
  <si>
    <t>Wykonanie każdego następnego metra powyżej 35 m dokumentacji projektowej liczone za każde następne rozpoczęte 20 m</t>
  </si>
  <si>
    <t>C</t>
  </si>
  <si>
    <t>Wycena opracowania dokumentacji projektowej 135 m przyłącza mierzone w rzucie poziomym Cena bez VAT = A + 5*B+C</t>
  </si>
  <si>
    <t xml:space="preserve"> </t>
  </si>
  <si>
    <t>roboty budowlane A</t>
  </si>
  <si>
    <t>Wykonanie każdego następnego metra przyłącza nN powyżej 1 m kablem YAKXs 4x35 mm2 (długość przyłącza liczona wg rzutu na mapie i mnożona przez skalę).</t>
  </si>
  <si>
    <t>D</t>
  </si>
  <si>
    <t>E</t>
  </si>
  <si>
    <t>Koszt budowy 1 m przepustu kablowego wykonywanego metodą wykopu otwartego</t>
  </si>
  <si>
    <t>F</t>
  </si>
  <si>
    <t>Cena bez VAT = A +30*B + C + D + 90*E+4*F</t>
  </si>
  <si>
    <t>roboty budowlane B</t>
  </si>
  <si>
    <t>Demontaż stanowiska słupowego linii napowietrznej nN</t>
  </si>
  <si>
    <t>Demontaż  sieci nN (długość przewodów lub kabla liczona wg rzutu na mapie i mnożona przez skalę)</t>
  </si>
  <si>
    <t>Wykonanie uziemienia taśmowo-prętowego i podłączenie uziemienia o wartości wynikającej z uzgodnionego w PGE projektu Pozycja obejmuje: koszt wykonania uziemienia wraz z wykonaniem pomiarów potwierdzonych protokołem. UWAGA! Nie stosuje się łącznie z pozycją 13 tabeli „Pozostałe standardowe elementy przyłączy”.</t>
  </si>
  <si>
    <t>Cena bez VAT  = A+B + C + D +10*E + F</t>
  </si>
  <si>
    <t>roboty budowlane C</t>
  </si>
  <si>
    <t>Demontaż złącza niskiego napięcia</t>
  </si>
  <si>
    <t>Uśredniony koszt  pełnienia nadzoru oraz utrzymania gwarancji dla dróg, chodników,  ciągów pieszo – jezdnych objętych gwarancją w związku z prowadzeniem prac wymagających zgody gwaranta, również w przypadku wystąpienia kilku gwarantów.  Koszty związane z realizacją zadania na terenach spółek kolejowych, gazowniczych, telekomunikacyjnych, wodociągowych, itp. Pozycja obejmuje również koszty związane z nadzorem archeologicznym.</t>
  </si>
  <si>
    <t>roboty budowlane D</t>
  </si>
  <si>
    <t>Wykonanie każdego następnego metra linii lub przyłącza kablowego nN powyżej 1 m kablem YAKXs 4x120 mm2 (długość linii/przyłącza kablowego nN liczona wg rzutu na mapie i mnożona przez skalę)</t>
  </si>
  <si>
    <t>Koszt budowy 1 m przecisku (przepychu) kablowego, również metodą przecisku sterowanego</t>
  </si>
  <si>
    <t>Koszt zakupu i wymiany istniejącego zamknięcia na wkładkę lub kłódkę według wytycznych do systemy Master Key</t>
  </si>
  <si>
    <t>Cena bez VAT  = A + 50*B + C + 10*D + E</t>
  </si>
  <si>
    <t>roboty budowlane E</t>
  </si>
  <si>
    <t>Wykonanie linii lub przyłącza nN o długości do 1 m od złącza do złącza odbiorcy kablem do przekroju YAKXs 4x70 mm2 włącznie (długość przyłącza liczona wg rzutu na mapie i mnożona przez skalę).
Pozycja obejmuje: wprowadzenie i podłączenie kabla, ułożenie wymaganych zapasów kabla</t>
  </si>
  <si>
    <t>Wykonanie każdego następnego metra przyłącza nN powyżej 1 m kablem YAKXs 4x70 mm2 (długość przyłącza liczona wg rzutu na mapie i mnożona przez skalę).</t>
  </si>
  <si>
    <t>Uśredniony koszt zajęcia pasa drogowego (w tym wykonanie projektu organizacji ruchu) również w przypadku wystąpienia kilku decyzji o zajęciu pasa.</t>
  </si>
  <si>
    <t>Pozostałe standardowe elementy przyłączy (CAD)</t>
  </si>
  <si>
    <t xml:space="preserve">Koszty budowy przyłączy napowietrznych nN i kablowych nN oraz linii kablowych i napowietrznych nN    </t>
  </si>
  <si>
    <t>Wykonanie każdego następnego metra przyłącza nN powyżej 1 m kablem YAKXs 4x50 mm2 (długość przyłącza liczona wg rzutu na mapie i mnożona przez skalę).</t>
  </si>
  <si>
    <t>Wykonanie linii lub przyłącza kablowego nN o długości do 1 m od słupa do złącza kablowo pomiarowego kablem YAKXs 4x120 mm2 lub YAKXs 4x240 mm2 (długość linii/przyłącza kablowego nN liczona wg rzutu na mapie i mnożona przez skalę).
Pozycja obejmuje: ułożenie kabla na słupie, wprowadzenie i podłączenie kabla w złączu, ułożenie wymaganych zapasów kabla</t>
  </si>
  <si>
    <t>Wykonanie każdego następnego metra linii lub przyłącza kablowego nN powyżej 1 m kablem YAKXs 4x240 mm2 (długość linii/przyłącza kablowego nN liczona wg rzutu na mapie i mnożona przez skalę)</t>
  </si>
  <si>
    <t>Wykonanie linii napowietrznej wykonanej przewodem od typu AsXSn 4x50mm2 do typu AsXSn 4x95mm2.
Pozycja obejmuje: uśredniony koszt za 1 m rzutu na mapie wraz z uwzględnieniem niezbędnego osprzętu  i niezbędnych materiałów do wyprowadzenia przewodu ze skrzynki stacyjnej na linię napowietrzną nN. do co najmniej pierwszego słupa w linii nN</t>
  </si>
  <si>
    <t>Koszty budowy złącza</t>
  </si>
  <si>
    <t>Koszty innych robót budowlanych</t>
  </si>
  <si>
    <t>Koszt podłączenia złącza w miejscu istniejącego zapasu kabla YAKXs do przekroju  4x240 mm2 łącznie. Pozycja obejmuje: koszty odkopania zapasu, przecięcia i obrobienia końców kabla ,wprowadzenia do złącza.
Pozycja nie obejmuje kosztów złącza</t>
  </si>
  <si>
    <t>Wykonanie każdego  metra bednarki (o przekroju wg projektu), układanej z kablem liczona według trasy kabla wraz z podłączeniem na obu końcach. UWAGA! Nie stosuje się łącznie z pozycją C tabeli C.</t>
  </si>
  <si>
    <t>Koszt budowy złącza z wykonaniem wcinki w istniejący kabel YAKXs o przekroju od 4x35 mm2 do 4x70 mm2.
Pozycja obejmuje koszty: odkopania istniejącego kabla, zakupu i montażu mufy lub muf przelotowych wraz z zakupem i ułożeniem kabla o długości do 6 m. Pozycja nie obejmuje kosztów złącza</t>
  </si>
  <si>
    <t>Koszty budowy słupów</t>
  </si>
  <si>
    <t>Budowa słupa typu E 10,5/2,5 lub E 10,5/4,3 lub E 10,5/6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</si>
  <si>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10,5/10 lub E 10,5/12 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</si>
  <si>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12/2,5 lub E 12/4,3 lub E 12/6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</si>
  <si>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12/10 lub E 12/12 w linii napowietrznej nN
Pozycja obejmuje: koszt zakupu, dostawy na miejsce budowy, ustawienia i podłączenia słupa wraz z ustojem i pozostałym osprzętem.  Pozycja nie obejmuje kosztu montażu ograniczników przepięć i uziemienia</t>
  </si>
  <si>
    <t>Koszty budowy dodatkowego wyposażenia w stacji SN/nN lub złączu</t>
  </si>
  <si>
    <t>Montaż wyłącznika nadmiarowo – prądowego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</t>
  </si>
  <si>
    <t>Demontaż, a następnie montaż nowego wyłącznika nadmiarowo – prądowego w nowej konfiguracji (przed układem pomiarowo – rozliczeniowym) z dostosowaniem i podłączeniem przewodów zasilających oraz montażem listwy zaciskowej LZ (instalacja w istniejących podstawach odpowiednich wkładek bezpiecznikowych bądź zwór).</t>
  </si>
  <si>
    <t>Koszt wymiany transformatora na słupowej stacji transformatorowej lub we wnętrzowej stacji transformatorowej.
Pozycja obejmuje: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SN, a transformatorem oraz ewentualną wymianę głowic na kablach SN. Pozycja nie obejmuje kosztów zakupu transformatora.</t>
  </si>
  <si>
    <t>Wymiana przewodów łączących zaciski wtórne transformatora z rozdzielnią nN stacji transformatorowej na wykonane kablem typu YKXS 4x1x120 mm2 lub kablem typu YKXS 4x1x150 mm2.
Pozycja obejmuje: demontaż istniejących przewodów wraz z osłoną rurową, koszt zakupu, dostawy na miejsce montażu,  instalację i podłączenie nowych przewodów wraz z osłoną rurową.</t>
  </si>
  <si>
    <t>Wymiana rozdzielni nN-0,4 kV słupowej stacji transformatorowej.
Pozycja obejmuje: demontaż istniejącej rozdzielni, koszty zakupu, dostawy na miejsce montażu, instalację oraz podłączenie rozdzielni. Wyposażenie rozdzielni 5-polowej w zakresie 3 pól : rozłącznik główny listwowy lub RB (skrzynkowy, kasetowy) gr. 2, 3; trzy pola obwodowe typu listwowego lub typu RB (skrzynkowy, kasetowy) gr. 1 lub 2;  statystyczny pomiar energii, zgodny z aktualnymi wytycznymi obowiązującymi w GK PGE. Rozdzielnica musi posiadać możliwość rozbudowy do pięciu pól obwodowych.</t>
  </si>
  <si>
    <t>Wymiana przewodów łączących rozdzielnicę nN z linią nN (pion obwodowy) na przewody izolowane (przekrój i typ wg projektu uzgodnionego w PGE) wraz z rurami
Pozycja obejmuje: demontaż istniejącego pionu wraz z rurami, montaż i obustronne podpięcie nowych przewodów wraz z rurami.</t>
  </si>
  <si>
    <t xml:space="preserve">Wykonawca </t>
  </si>
  <si>
    <t>Wykonanie linii lub przyłącza nN o długości do 1 m od słupa do złącza odbiorcy kablem do przekroju YAKXs 4x70 mm2 włącznie (długość przyłącza liczona wg rzutu na mapie i mnożona przez skalę).
Pozycja obejmuje: ułożenie kabla na słupie, wprowadzenie i podłączenie kabla, ułożenie wymaganych zapasów kabla</t>
  </si>
  <si>
    <t>Koszt pełnej obsługi geodezyjnej. 
Należy podać (przypadku sieci/przyłączy kablowej i napowietrznej) odległość  w metrach pomiędzy pierwszą a ostatnią współrzędną z uwzględnieniem wszystkich punktów wyznaczających trasę przyłącza. Dane należy potwierdzić podpisem geodety i wykonawcy zlecenia</t>
  </si>
  <si>
    <t>Koszt montażu pojedynczego ogranicznika przepięć (1 szt.) na linii napowietrznej nN.
Pozycja obejmuje: montaż wraz z podłączeniem do przewodów roboczych i uziomu</t>
  </si>
  <si>
    <t>Budowa słupa typu ŻN 10 lub ŻN 12 w linii napowietrznej nN
Pozycja obejmuje: koszt zakupu, dostawy na miejsce budowy, ustawienia i podłączenia słupa wraz z ustojem i pozostałym osprzętem.  Pozycja nie obejmuje kosztu montażu ograniczników przepięć i uziemienia</t>
  </si>
  <si>
    <t>Koszt montażu rozłącznika słupowego trójpolowego/czteropolowego typu RS
Pozycja obejmuje: montaż rozłącznika, wyposażenie w bezpieczniki i podłączenie do przewodów roboczych oraz przewodu neutralnego</t>
  </si>
  <si>
    <t>Wykonanie linii lub przyłącza kablowego nN o długości do 1 m od złącza lub stacji trafo SN/nN do złącza kablowo pomiarowego kablem YAKXs 4x120 mm2 lub  YAKXs 4x240 mm2 (długość linii/przyłącza kablowego nN liczona wg rzutu na mapie i mnożona przez skalę).
Pozycja obejmuje: obustronne wprowadzenie i podłączenie kabla w złączach  lub stacji trafo oraz ułożenie wymaganych zapasów kabla</t>
  </si>
  <si>
    <t>Koszt budowy złącza z wykonaniem wcinki w istniejący kabel YAKXs o przekroju od 4x120 mm2 do 4x240 mm2
Pozycja obejmuje koszty: odkopania istniejącego kabla, zakupu i montażu mufy lub muf przelotowych wraz z zakupem i ułożeniem kabla o długości do 6 m. Pozycja nie obejmuje kosztów złącza.</t>
  </si>
  <si>
    <t>Suma elementów CAD</t>
  </si>
  <si>
    <t>Wartość oferty</t>
  </si>
  <si>
    <t>kwota netto zł</t>
  </si>
  <si>
    <t xml:space="preserve">Cena bez VAT  = A + B + C </t>
  </si>
  <si>
    <t>Wykonanie projektu na aktualnej mapie do celów projektowych -
rozliczenie powykonawczo po wykazaniu przez Wykonawcę konieczności jej zastosowania (np. drogi, narady koordynacyjne itp.) lub na wniosek inwestora
Pozycja obejmuje również ewentualną konieczność pozyskania mapy do celów prawnych.</t>
  </si>
  <si>
    <t xml:space="preserve">Cena bez VAT  = A + B + C + 10*D + E </t>
  </si>
  <si>
    <t>Koszt złącza ZK-3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</si>
  <si>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</si>
  <si>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ZK-3 RBL (schemat złącza kablowego wg. obowiązujących standardów technicznych złączy kablowych, kablowo-pomiarowych oraz złączy napowietrznych przyłączeniowych nN w PGE Dystrybucja S.A.).
Pozycja obejmuje: koszt zakupu, dostawy na miejsce budowy, instalacji i podłączenia (wprowadzenie i podłączenie kabla zasilającego, wprowadzenie i podłączenie kabla odejściowego do instalacji odbiorcy) kompletnego i okablowanego złącza kablowego z fundamentem. Pozycja
nie obejmuje kosztu uziemienia. (złącze z podstawami wraz z
oszynowaniem lub okablowaniem, fundamentem oraz wyposażeniem w zwory lub wkładki bezpiecznikowe – zgodnie z projektem technicznym)</t>
  </si>
  <si>
    <t>Koszt szafki licznikowej SL1 (wyposażonej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kompletnej i okablowanej szafki.</t>
  </si>
  <si>
    <t>Koszt szafki licznikowej wolnostojącej SL1 (wyposażonej wg.
obowiązujących standardów technicznych złączy kablowych, kablowopomiarowych oraz złączy napowietrznych przyłączeniowych nN w PGE Dystrybucja S.A.). Pozycja obejmuje: koszt zakupu, dostawy na miejsce budowy, instalacji i podłączenia (wprowadzenie i podłączenie kabla
zasilającego, wprowadzenie i podłączenie kabla odejściowego do instalacji odbiorcy) kompletnej i okablowanej szafki z fundamentem.</t>
  </si>
  <si>
    <t>Koszt złącza ZK-3 RBL + 1P (schemat złącza kablowo - pomiarowego wg. obowiązujących standardów technicznych złączy kablowych, kablowopomiarowych oraz złączy napowietrznych przyłączeniowych nN w PGE
Dystrybucja S.A.). Pozycja obejmuje: koszt
zakupu, dostawy na miejsce budowy, instalacji i podłączenia
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</si>
  <si>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+1P (schemat złącza kablowo-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</si>
  <si>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ZK-4 +RBL +3P (schemat złącza kablowo - pomiarowego wg. obowiązujących standardów technicznych złączy kablowych, kablowopomiarowych oraz złączy napowietrznych przyłączeniowych nN w PGE Dystrybucja S.A.). Pozycja obejmuje: koszt zakupu, dostawy na miejsce
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</si>
  <si>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ZK-5 RBL+3P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</si>
  <si>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złącza ZK-2 RBL +1P (schemat złącza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</si>
  <si>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dostosowania układu półpośredniego w złączu lub stacji transformatorowej - pozycja obejmuje m.in. koszt zakupu i montażu (lub wymiany) przekładników oraz uzgodnienie schematu połączeń w PGE.</t>
  </si>
  <si>
    <t>Koszt dobudowy pola nN w istniejącej rozdzielni stacyjnej słupowej, rozdzielni stacji wnętrzowej oraz istniejącym złączu kablowym (wg. obowiązujących standardów technicznych złączy kablowych, kablowopomiarowych oraz złączy napowietrznych przyłączeniowych nN w PGE
Dystrybucja S.A.) wraz z oszynowaniem oraz wyposażeniem w zwory lub wkładki bezpiecznikowe</t>
  </si>
  <si>
    <t>Koszt złącza kablowo-pomiarowego Układ Półpośredni RBL+1P (wg. obowiązujących standardów technicznych złączy kablowych, kablowopomiarowych oraz złączy napowietrznych przyłączeniowych nN w PGE
Dystrybucja S.A.). Pozycja obejmuje m.in. koszt zakupu i montażu (lub wymiany) przekładników oraz uzgodnienie schematu połączeń w PGE..</t>
  </si>
  <si>
    <t>Koszt złącza ZK-2 RBL +2P (schemat złącza kablowo - pomiarowego wg. obowiązujących standardów technicznych złączy kablowych, kablowopomiarowych oraz złączy napowietrznych przyłączeniowych nN w PGE
Dystrybucja S.A.)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</si>
  <si>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ZK-1 RBK+1P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</si>
</sst>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7" fillId="0" borderId="1" xfId="1" applyFont="1" applyBorder="1" applyAlignment="1">
      <alignment horizontal="center" vertical="center"/>
    </xf>
    <xf numFmtId="0" fontId="2" fillId="0" borderId="0" xfId="1"/>
    <xf numFmtId="0" fontId="5" fillId="0" borderId="0" xfId="1" applyFont="1"/>
    <xf numFmtId="0" fontId="3" fillId="0" borderId="0" xfId="1" applyFont="1"/>
    <xf numFmtId="9" fontId="5" fillId="0" borderId="0" xfId="1" applyNumberFormat="1" applyFont="1"/>
    <xf numFmtId="9" fontId="2" fillId="0" borderId="0" xfId="1" applyNumberFormat="1"/>
    <xf numFmtId="0" fontId="4" fillId="0" borderId="0" xfId="1" applyFont="1" applyAlignment="1">
      <alignment horizontal="justify" vertical="center"/>
    </xf>
    <xf numFmtId="0" fontId="2" fillId="0" borderId="1" xfId="1" applyBorder="1"/>
    <xf numFmtId="0" fontId="2" fillId="0" borderId="1" xfId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4" borderId="1" xfId="1" applyFont="1" applyFill="1" applyBorder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3" fillId="4" borderId="2" xfId="1" applyFont="1" applyFill="1" applyBorder="1" applyAlignment="1">
      <alignment horizontal="justify" vertical="center"/>
    </xf>
    <xf numFmtId="0" fontId="4" fillId="0" borderId="2" xfId="1" applyFont="1" applyBorder="1" applyAlignment="1">
      <alignment wrapText="1"/>
    </xf>
    <xf numFmtId="0" fontId="3" fillId="4" borderId="2" xfId="1" applyFont="1" applyFill="1" applyBorder="1"/>
    <xf numFmtId="0" fontId="4" fillId="0" borderId="2" xfId="1" applyFont="1" applyBorder="1" applyAlignment="1">
      <alignment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3" fillId="4" borderId="4" xfId="1" applyFont="1" applyFill="1" applyBorder="1"/>
    <xf numFmtId="165" fontId="2" fillId="0" borderId="0" xfId="1" applyNumberFormat="1"/>
    <xf numFmtId="10" fontId="2" fillId="0" borderId="0" xfId="1" applyNumberFormat="1"/>
    <xf numFmtId="0" fontId="4" fillId="0" borderId="0" xfId="1" applyFont="1" applyAlignment="1">
      <alignment wrapText="1"/>
    </xf>
    <xf numFmtId="164" fontId="0" fillId="5" borderId="1" xfId="2" applyFont="1" applyFill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164" fontId="0" fillId="5" borderId="1" xfId="0" applyNumberFormat="1" applyFill="1" applyBorder="1"/>
    <xf numFmtId="164" fontId="1" fillId="0" borderId="1" xfId="2" applyFon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7" borderId="2" xfId="1" applyFont="1" applyFill="1" applyBorder="1" applyAlignment="1">
      <alignment vertical="center" wrapText="1"/>
    </xf>
    <xf numFmtId="0" fontId="4" fillId="7" borderId="2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zoomScale="115" zoomScaleNormal="115" workbookViewId="0">
      <selection activeCell="F92" sqref="F92"/>
    </sheetView>
  </sheetViews>
  <sheetFormatPr defaultRowHeight="15" x14ac:dyDescent="0.25"/>
  <cols>
    <col min="1" max="1" width="17.140625" customWidth="1"/>
    <col min="2" max="2" width="10.5703125" customWidth="1"/>
    <col min="3" max="3" width="7.140625" customWidth="1"/>
    <col min="4" max="4" width="48" customWidth="1"/>
    <col min="5" max="7" width="27.42578125" customWidth="1"/>
  </cols>
  <sheetData>
    <row r="1" spans="1:6" x14ac:dyDescent="0.25">
      <c r="A1" s="2"/>
      <c r="B1" s="2"/>
      <c r="C1" s="2"/>
      <c r="D1" s="2"/>
      <c r="E1" s="1" t="s">
        <v>55</v>
      </c>
      <c r="F1" s="32"/>
    </row>
    <row r="2" spans="1:6" x14ac:dyDescent="0.25">
      <c r="A2" s="2"/>
      <c r="B2" s="2"/>
      <c r="C2" s="2"/>
      <c r="D2" s="2"/>
      <c r="E2" s="20" t="s">
        <v>65</v>
      </c>
    </row>
    <row r="3" spans="1:6" ht="24" x14ac:dyDescent="0.25">
      <c r="A3" s="3" t="s">
        <v>0</v>
      </c>
      <c r="B3" s="2"/>
      <c r="C3" s="10" t="s">
        <v>1</v>
      </c>
      <c r="D3" s="13" t="s">
        <v>2</v>
      </c>
      <c r="E3" s="31">
        <v>0</v>
      </c>
      <c r="F3" s="33">
        <f>SUM(E3*1.23)</f>
        <v>0</v>
      </c>
    </row>
    <row r="4" spans="1:6" ht="36" x14ac:dyDescent="0.25">
      <c r="A4" s="2"/>
      <c r="B4" s="2"/>
      <c r="C4" s="9" t="s">
        <v>3</v>
      </c>
      <c r="D4" s="13" t="s">
        <v>4</v>
      </c>
      <c r="E4" s="31">
        <v>0</v>
      </c>
      <c r="F4" s="33">
        <f>SUM(E4*1.23)</f>
        <v>0</v>
      </c>
    </row>
    <row r="5" spans="1:6" ht="84" x14ac:dyDescent="0.25">
      <c r="A5" s="2"/>
      <c r="B5" s="2"/>
      <c r="C5" s="9" t="s">
        <v>5</v>
      </c>
      <c r="D5" s="13" t="s">
        <v>67</v>
      </c>
      <c r="E5" s="31">
        <v>0</v>
      </c>
      <c r="F5" s="33">
        <f>SUM(E5*1.23)</f>
        <v>0</v>
      </c>
    </row>
    <row r="6" spans="1:6" ht="22.5" x14ac:dyDescent="0.25">
      <c r="A6" s="2"/>
      <c r="B6" s="5">
        <v>0.12</v>
      </c>
      <c r="C6" s="8"/>
      <c r="D6" s="14" t="s">
        <v>6</v>
      </c>
      <c r="E6" s="26">
        <f t="shared" ref="E6" si="0">E3+5*E4+E5</f>
        <v>0</v>
      </c>
      <c r="F6" s="33">
        <f>SUM(E6*1.23)</f>
        <v>0</v>
      </c>
    </row>
    <row r="7" spans="1:6" x14ac:dyDescent="0.25">
      <c r="A7" s="2"/>
      <c r="B7" s="2"/>
      <c r="C7" s="2"/>
      <c r="D7" s="4" t="s">
        <v>7</v>
      </c>
      <c r="E7" s="4"/>
      <c r="F7" s="34"/>
    </row>
    <row r="8" spans="1:6" x14ac:dyDescent="0.25">
      <c r="A8" s="2"/>
      <c r="B8" s="2"/>
      <c r="C8" s="2"/>
      <c r="D8" s="2"/>
      <c r="E8" s="4"/>
      <c r="F8" s="34"/>
    </row>
    <row r="9" spans="1:6" ht="72.75" x14ac:dyDescent="0.25">
      <c r="A9" s="2" t="s">
        <v>8</v>
      </c>
      <c r="B9" s="2"/>
      <c r="C9" s="9" t="s">
        <v>1</v>
      </c>
      <c r="D9" s="15" t="s">
        <v>56</v>
      </c>
      <c r="E9" s="31">
        <v>0</v>
      </c>
      <c r="F9" s="33">
        <f t="shared" ref="F9:F15" si="1">E9*1.23</f>
        <v>0</v>
      </c>
    </row>
    <row r="10" spans="1:6" ht="36.75" x14ac:dyDescent="0.25">
      <c r="A10" s="2"/>
      <c r="B10" s="2"/>
      <c r="C10" s="9" t="s">
        <v>3</v>
      </c>
      <c r="D10" s="15" t="s">
        <v>9</v>
      </c>
      <c r="E10" s="31">
        <v>0</v>
      </c>
      <c r="F10" s="33">
        <f t="shared" si="1"/>
        <v>0</v>
      </c>
    </row>
    <row r="11" spans="1:6" ht="132" x14ac:dyDescent="0.25">
      <c r="A11" s="2"/>
      <c r="B11" s="2"/>
      <c r="C11" s="9" t="s">
        <v>5</v>
      </c>
      <c r="D11" s="35" t="s">
        <v>83</v>
      </c>
      <c r="E11" s="31">
        <v>0</v>
      </c>
      <c r="F11" s="33">
        <f t="shared" si="1"/>
        <v>0</v>
      </c>
    </row>
    <row r="12" spans="1:6" ht="72.75" x14ac:dyDescent="0.25">
      <c r="A12" s="2"/>
      <c r="B12" s="2"/>
      <c r="C12" s="9" t="s">
        <v>10</v>
      </c>
      <c r="D12" s="15" t="s">
        <v>57</v>
      </c>
      <c r="E12" s="31">
        <v>0</v>
      </c>
      <c r="F12" s="33">
        <f t="shared" si="1"/>
        <v>0</v>
      </c>
    </row>
    <row r="13" spans="1:6" ht="24.75" x14ac:dyDescent="0.25">
      <c r="A13" s="2"/>
      <c r="B13" s="2"/>
      <c r="C13" s="9" t="s">
        <v>11</v>
      </c>
      <c r="D13" s="15" t="s">
        <v>12</v>
      </c>
      <c r="E13" s="31">
        <v>0</v>
      </c>
      <c r="F13" s="33">
        <f t="shared" si="1"/>
        <v>0</v>
      </c>
    </row>
    <row r="14" spans="1:6" ht="48.75" x14ac:dyDescent="0.25">
      <c r="A14" s="2"/>
      <c r="B14" s="2"/>
      <c r="C14" s="9" t="s">
        <v>13</v>
      </c>
      <c r="D14" s="15" t="s">
        <v>58</v>
      </c>
      <c r="E14" s="31">
        <v>0</v>
      </c>
      <c r="F14" s="33">
        <f t="shared" si="1"/>
        <v>0</v>
      </c>
    </row>
    <row r="15" spans="1:6" x14ac:dyDescent="0.25">
      <c r="A15" s="2"/>
      <c r="B15" s="23">
        <v>0.26800000000000002</v>
      </c>
      <c r="C15" s="2"/>
      <c r="D15" s="11" t="s">
        <v>14</v>
      </c>
      <c r="E15" s="26">
        <f t="shared" ref="E15" si="2">E9+30*E10+E11+E12+90*E13+4*E14</f>
        <v>0</v>
      </c>
      <c r="F15" s="33">
        <f t="shared" si="1"/>
        <v>0</v>
      </c>
    </row>
    <row r="16" spans="1:6" x14ac:dyDescent="0.25">
      <c r="A16" s="2"/>
      <c r="B16" s="2"/>
      <c r="C16" s="2"/>
      <c r="D16" s="2"/>
      <c r="F16" s="34"/>
    </row>
    <row r="17" spans="1:6" x14ac:dyDescent="0.25">
      <c r="A17" s="2"/>
      <c r="B17" s="2"/>
      <c r="C17" s="2"/>
      <c r="D17" s="2"/>
      <c r="F17" s="34"/>
    </row>
    <row r="18" spans="1:6" x14ac:dyDescent="0.25">
      <c r="A18" s="2" t="s">
        <v>15</v>
      </c>
      <c r="B18" s="2"/>
      <c r="C18" s="9" t="s">
        <v>1</v>
      </c>
      <c r="D18" s="15" t="s">
        <v>16</v>
      </c>
      <c r="E18" s="31">
        <v>0</v>
      </c>
      <c r="F18" s="33">
        <f t="shared" ref="F18:F24" si="3">E18*1.23</f>
        <v>0</v>
      </c>
    </row>
    <row r="19" spans="1:6" ht="24.75" x14ac:dyDescent="0.25">
      <c r="A19" s="2"/>
      <c r="B19" s="2"/>
      <c r="C19" s="9" t="s">
        <v>3</v>
      </c>
      <c r="D19" s="15" t="s">
        <v>17</v>
      </c>
      <c r="E19" s="31">
        <v>0</v>
      </c>
      <c r="F19" s="33">
        <f t="shared" si="3"/>
        <v>0</v>
      </c>
    </row>
    <row r="20" spans="1:6" ht="72" x14ac:dyDescent="0.25">
      <c r="A20" s="2"/>
      <c r="B20" s="2"/>
      <c r="C20" s="9" t="s">
        <v>5</v>
      </c>
      <c r="D20" s="17" t="s">
        <v>59</v>
      </c>
      <c r="E20" s="31">
        <v>0</v>
      </c>
      <c r="F20" s="33">
        <f t="shared" si="3"/>
        <v>0</v>
      </c>
    </row>
    <row r="21" spans="1:6" ht="60.75" x14ac:dyDescent="0.25">
      <c r="A21" s="2"/>
      <c r="B21" s="2"/>
      <c r="C21" s="9" t="s">
        <v>10</v>
      </c>
      <c r="D21" s="15" t="s">
        <v>60</v>
      </c>
      <c r="E21" s="31">
        <v>0</v>
      </c>
      <c r="F21" s="33">
        <f t="shared" si="3"/>
        <v>0</v>
      </c>
    </row>
    <row r="22" spans="1:6" ht="72.75" x14ac:dyDescent="0.25">
      <c r="A22" s="2"/>
      <c r="B22" s="2"/>
      <c r="C22" s="9" t="s">
        <v>11</v>
      </c>
      <c r="D22" s="15" t="s">
        <v>18</v>
      </c>
      <c r="E22" s="31">
        <v>0</v>
      </c>
      <c r="F22" s="33">
        <f t="shared" si="3"/>
        <v>0</v>
      </c>
    </row>
    <row r="23" spans="1:6" ht="132" x14ac:dyDescent="0.25">
      <c r="A23" s="2"/>
      <c r="B23" s="2"/>
      <c r="C23" s="9" t="s">
        <v>13</v>
      </c>
      <c r="D23" s="35" t="s">
        <v>82</v>
      </c>
      <c r="E23" s="31">
        <v>0</v>
      </c>
      <c r="F23" s="33">
        <f t="shared" si="3"/>
        <v>0</v>
      </c>
    </row>
    <row r="24" spans="1:6" x14ac:dyDescent="0.25">
      <c r="A24" s="2"/>
      <c r="B24" s="6">
        <v>0.09</v>
      </c>
      <c r="C24" s="2"/>
      <c r="D24" s="18" t="s">
        <v>19</v>
      </c>
      <c r="E24" s="26">
        <f t="shared" ref="E24" si="4">E18+E19+E20+E21+10*E22+E23</f>
        <v>0</v>
      </c>
      <c r="F24" s="33">
        <f t="shared" si="3"/>
        <v>0</v>
      </c>
    </row>
    <row r="25" spans="1:6" x14ac:dyDescent="0.25">
      <c r="A25" s="2"/>
      <c r="B25" s="2"/>
      <c r="C25" s="2"/>
      <c r="D25" s="2"/>
      <c r="F25" s="34"/>
    </row>
    <row r="26" spans="1:6" x14ac:dyDescent="0.25">
      <c r="A26" s="2"/>
      <c r="B26" s="2"/>
      <c r="C26" s="2"/>
      <c r="D26" s="2"/>
      <c r="F26" s="34"/>
    </row>
    <row r="27" spans="1:6" x14ac:dyDescent="0.25">
      <c r="A27" s="2" t="s">
        <v>20</v>
      </c>
      <c r="B27" s="2"/>
      <c r="C27" s="9" t="s">
        <v>1</v>
      </c>
      <c r="D27" s="13" t="s">
        <v>21</v>
      </c>
      <c r="E27" s="31">
        <v>0</v>
      </c>
      <c r="F27" s="33">
        <f>E27*1.23</f>
        <v>0</v>
      </c>
    </row>
    <row r="28" spans="1:6" ht="132" x14ac:dyDescent="0.25">
      <c r="A28" s="2"/>
      <c r="B28" s="2"/>
      <c r="C28" s="9" t="s">
        <v>3</v>
      </c>
      <c r="D28" s="36" t="s">
        <v>69</v>
      </c>
      <c r="E28" s="31">
        <v>0</v>
      </c>
      <c r="F28" s="33">
        <f>E28*1.23</f>
        <v>0</v>
      </c>
    </row>
    <row r="29" spans="1:6" ht="108" x14ac:dyDescent="0.25">
      <c r="A29" s="2"/>
      <c r="B29" s="2"/>
      <c r="C29" s="9" t="s">
        <v>5</v>
      </c>
      <c r="D29" s="13" t="s">
        <v>22</v>
      </c>
      <c r="E29" s="31">
        <v>0</v>
      </c>
      <c r="F29" s="33">
        <f>E29*1.23</f>
        <v>0</v>
      </c>
    </row>
    <row r="30" spans="1:6" x14ac:dyDescent="0.25">
      <c r="A30" s="2"/>
      <c r="B30" s="6">
        <v>0.12</v>
      </c>
      <c r="C30" s="2"/>
      <c r="D30" s="16" t="s">
        <v>66</v>
      </c>
      <c r="E30" s="26">
        <f>SUM(E27:E29)</f>
        <v>0</v>
      </c>
      <c r="F30" s="33">
        <f>E30*1.23</f>
        <v>0</v>
      </c>
    </row>
    <row r="31" spans="1:6" x14ac:dyDescent="0.25">
      <c r="A31" s="2"/>
      <c r="B31" s="2"/>
      <c r="C31" s="2"/>
      <c r="D31" s="2"/>
      <c r="F31" s="34"/>
    </row>
    <row r="32" spans="1:6" x14ac:dyDescent="0.25">
      <c r="A32" s="2"/>
      <c r="B32" s="2"/>
      <c r="C32" s="2"/>
      <c r="D32" s="2"/>
      <c r="F32" s="34"/>
    </row>
    <row r="33" spans="1:6" ht="96" x14ac:dyDescent="0.25">
      <c r="A33" s="2" t="s">
        <v>23</v>
      </c>
      <c r="B33" s="2"/>
      <c r="C33" s="9" t="s">
        <v>1</v>
      </c>
      <c r="D33" s="17" t="s">
        <v>61</v>
      </c>
      <c r="E33" s="31">
        <v>0</v>
      </c>
      <c r="F33" s="33">
        <f t="shared" ref="F33:F38" si="5">E33*1.23</f>
        <v>0</v>
      </c>
    </row>
    <row r="34" spans="1:6" ht="48" x14ac:dyDescent="0.25">
      <c r="A34" s="2"/>
      <c r="B34" s="2"/>
      <c r="C34" s="9" t="s">
        <v>3</v>
      </c>
      <c r="D34" s="17" t="s">
        <v>24</v>
      </c>
      <c r="E34" s="31">
        <v>0</v>
      </c>
      <c r="F34" s="33">
        <f t="shared" si="5"/>
        <v>0</v>
      </c>
    </row>
    <row r="35" spans="1:6" ht="132" x14ac:dyDescent="0.25">
      <c r="A35" s="2"/>
      <c r="B35" s="2"/>
      <c r="C35" s="9" t="s">
        <v>5</v>
      </c>
      <c r="D35" s="36" t="s">
        <v>70</v>
      </c>
      <c r="E35" s="31">
        <v>0</v>
      </c>
      <c r="F35" s="33">
        <f t="shared" si="5"/>
        <v>0</v>
      </c>
    </row>
    <row r="36" spans="1:6" ht="24.75" x14ac:dyDescent="0.25">
      <c r="A36" s="2"/>
      <c r="B36" s="2"/>
      <c r="C36" s="21" t="s">
        <v>10</v>
      </c>
      <c r="D36" s="25" t="s">
        <v>25</v>
      </c>
      <c r="E36" s="31">
        <v>0</v>
      </c>
      <c r="F36" s="33">
        <f t="shared" si="5"/>
        <v>0</v>
      </c>
    </row>
    <row r="37" spans="1:6" ht="36" x14ac:dyDescent="0.25">
      <c r="A37" s="2"/>
      <c r="B37" s="2"/>
      <c r="C37" s="9" t="s">
        <v>11</v>
      </c>
      <c r="D37" s="37" t="s">
        <v>26</v>
      </c>
      <c r="E37" s="31">
        <v>0</v>
      </c>
      <c r="F37" s="33">
        <f t="shared" si="5"/>
        <v>0</v>
      </c>
    </row>
    <row r="38" spans="1:6" x14ac:dyDescent="0.25">
      <c r="A38" s="2"/>
      <c r="B38" s="6">
        <v>0.13</v>
      </c>
      <c r="C38" s="2"/>
      <c r="D38" s="22" t="s">
        <v>27</v>
      </c>
      <c r="E38" s="26">
        <f t="shared" ref="E38" si="6">E33+50*E34+E35+10*E36+E37</f>
        <v>0</v>
      </c>
      <c r="F38" s="33">
        <f t="shared" si="5"/>
        <v>0</v>
      </c>
    </row>
    <row r="39" spans="1:6" x14ac:dyDescent="0.25">
      <c r="A39" s="2"/>
      <c r="B39" s="2"/>
      <c r="C39" s="2"/>
      <c r="D39" s="2"/>
      <c r="F39" s="34"/>
    </row>
    <row r="40" spans="1:6" x14ac:dyDescent="0.25">
      <c r="A40" s="2"/>
      <c r="B40" s="2"/>
      <c r="C40" s="2"/>
      <c r="D40" s="2"/>
      <c r="F40" s="34"/>
    </row>
    <row r="41" spans="1:6" ht="72" x14ac:dyDescent="0.25">
      <c r="A41" s="2" t="s">
        <v>28</v>
      </c>
      <c r="B41" s="2"/>
      <c r="C41" s="9" t="s">
        <v>1</v>
      </c>
      <c r="D41" s="13" t="s">
        <v>62</v>
      </c>
      <c r="E41" s="31">
        <v>0</v>
      </c>
      <c r="F41" s="33">
        <f t="shared" ref="F41:F46" si="7">E41*1.23</f>
        <v>0</v>
      </c>
    </row>
    <row r="42" spans="1:6" ht="180" x14ac:dyDescent="0.25">
      <c r="A42" s="2"/>
      <c r="B42" s="2"/>
      <c r="C42" s="9" t="s">
        <v>3</v>
      </c>
      <c r="D42" s="36" t="s">
        <v>71</v>
      </c>
      <c r="E42" s="31">
        <v>0</v>
      </c>
      <c r="F42" s="33">
        <f t="shared" si="7"/>
        <v>0</v>
      </c>
    </row>
    <row r="43" spans="1:6" ht="72" x14ac:dyDescent="0.25">
      <c r="A43" s="2"/>
      <c r="B43" s="2"/>
      <c r="C43" s="9" t="s">
        <v>5</v>
      </c>
      <c r="D43" s="13" t="s">
        <v>29</v>
      </c>
      <c r="E43" s="31">
        <v>0</v>
      </c>
      <c r="F43" s="33">
        <f t="shared" si="7"/>
        <v>0</v>
      </c>
    </row>
    <row r="44" spans="1:6" ht="36" x14ac:dyDescent="0.25">
      <c r="A44" s="2"/>
      <c r="B44" s="2"/>
      <c r="C44" s="9" t="s">
        <v>10</v>
      </c>
      <c r="D44" s="13" t="s">
        <v>30</v>
      </c>
      <c r="E44" s="31">
        <v>0</v>
      </c>
      <c r="F44" s="33">
        <f t="shared" si="7"/>
        <v>0</v>
      </c>
    </row>
    <row r="45" spans="1:6" ht="36" x14ac:dyDescent="0.25">
      <c r="A45" s="2"/>
      <c r="B45" s="2"/>
      <c r="C45" s="9" t="s">
        <v>11</v>
      </c>
      <c r="D45" s="13" t="s">
        <v>31</v>
      </c>
      <c r="E45" s="31">
        <v>0</v>
      </c>
      <c r="F45" s="33">
        <f t="shared" si="7"/>
        <v>0</v>
      </c>
    </row>
    <row r="46" spans="1:6" x14ac:dyDescent="0.25">
      <c r="A46" s="2"/>
      <c r="B46" s="6">
        <v>0.11</v>
      </c>
      <c r="C46" s="2"/>
      <c r="D46" s="16" t="s">
        <v>68</v>
      </c>
      <c r="E46" s="26">
        <f t="shared" ref="E46" si="8">E41+E42+E43+10*E44+E45</f>
        <v>0</v>
      </c>
      <c r="F46" s="33">
        <f t="shared" si="7"/>
        <v>0</v>
      </c>
    </row>
    <row r="47" spans="1:6" x14ac:dyDescent="0.25">
      <c r="A47" s="2"/>
      <c r="B47" s="2"/>
      <c r="C47" s="2"/>
      <c r="D47" s="2"/>
      <c r="F47" s="34"/>
    </row>
    <row r="48" spans="1:6" x14ac:dyDescent="0.25">
      <c r="A48" s="2"/>
      <c r="B48" s="2"/>
      <c r="C48" s="2"/>
      <c r="D48" s="2"/>
      <c r="F48" s="34"/>
    </row>
    <row r="49" spans="1:6" ht="48" customHeight="1" x14ac:dyDescent="0.25">
      <c r="A49" s="7" t="s">
        <v>32</v>
      </c>
      <c r="B49" s="24">
        <v>0.16200000000000001</v>
      </c>
      <c r="C49" s="38" t="s">
        <v>33</v>
      </c>
      <c r="D49" s="39"/>
      <c r="E49" s="40"/>
      <c r="F49" s="34"/>
    </row>
    <row r="50" spans="1:6" ht="36" x14ac:dyDescent="0.25">
      <c r="A50" s="2"/>
      <c r="B50" s="2"/>
      <c r="C50" s="12">
        <v>1</v>
      </c>
      <c r="D50" s="13" t="s">
        <v>34</v>
      </c>
      <c r="E50" s="31">
        <v>0</v>
      </c>
      <c r="F50" s="33">
        <f>E50*1.23</f>
        <v>0</v>
      </c>
    </row>
    <row r="51" spans="1:6" ht="96" x14ac:dyDescent="0.25">
      <c r="A51" s="2"/>
      <c r="B51" s="2"/>
      <c r="C51" s="12">
        <v>2</v>
      </c>
      <c r="D51" s="13" t="s">
        <v>35</v>
      </c>
      <c r="E51" s="31">
        <v>0</v>
      </c>
      <c r="F51" s="33">
        <f>E51*1.23</f>
        <v>0</v>
      </c>
    </row>
    <row r="52" spans="1:6" ht="48" x14ac:dyDescent="0.25">
      <c r="A52" s="2"/>
      <c r="B52" s="2"/>
      <c r="C52" s="12">
        <v>3</v>
      </c>
      <c r="D52" s="13" t="s">
        <v>36</v>
      </c>
      <c r="E52" s="31">
        <v>0</v>
      </c>
      <c r="F52" s="33">
        <f>E52*1.23</f>
        <v>0</v>
      </c>
    </row>
    <row r="53" spans="1:6" ht="84" x14ac:dyDescent="0.25">
      <c r="A53" s="2"/>
      <c r="B53" s="2"/>
      <c r="C53" s="12">
        <v>4</v>
      </c>
      <c r="D53" s="13" t="s">
        <v>37</v>
      </c>
      <c r="E53" s="31">
        <v>0</v>
      </c>
      <c r="F53" s="33">
        <f>E53*1.23</f>
        <v>0</v>
      </c>
    </row>
    <row r="54" spans="1:6" x14ac:dyDescent="0.25">
      <c r="A54" s="2"/>
      <c r="B54" s="2"/>
      <c r="C54" s="41" t="s">
        <v>38</v>
      </c>
      <c r="D54" s="42"/>
      <c r="E54" s="43"/>
      <c r="F54" s="34"/>
    </row>
    <row r="55" spans="1:6" ht="108" x14ac:dyDescent="0.25">
      <c r="A55" s="2"/>
      <c r="B55" s="2"/>
      <c r="C55" s="12">
        <v>5</v>
      </c>
      <c r="D55" s="36" t="s">
        <v>72</v>
      </c>
      <c r="E55" s="31">
        <v>0</v>
      </c>
      <c r="F55" s="33">
        <f t="shared" ref="F55:F61" si="9">E55*1.23</f>
        <v>0</v>
      </c>
    </row>
    <row r="56" spans="1:6" ht="120" x14ac:dyDescent="0.25">
      <c r="A56" s="2"/>
      <c r="B56" s="2"/>
      <c r="C56" s="12">
        <v>6</v>
      </c>
      <c r="D56" s="36" t="s">
        <v>73</v>
      </c>
      <c r="E56" s="31">
        <v>0</v>
      </c>
      <c r="F56" s="33">
        <f t="shared" si="9"/>
        <v>0</v>
      </c>
    </row>
    <row r="57" spans="1:6" ht="144" x14ac:dyDescent="0.25">
      <c r="A57" s="2"/>
      <c r="B57" s="2"/>
      <c r="C57" s="12">
        <v>7</v>
      </c>
      <c r="D57" s="36" t="s">
        <v>74</v>
      </c>
      <c r="E57" s="31">
        <v>0</v>
      </c>
      <c r="F57" s="33">
        <f t="shared" si="9"/>
        <v>0</v>
      </c>
    </row>
    <row r="58" spans="1:6" ht="132" x14ac:dyDescent="0.25">
      <c r="A58" s="2"/>
      <c r="B58" s="2"/>
      <c r="C58" s="12">
        <v>8</v>
      </c>
      <c r="D58" s="36" t="s">
        <v>75</v>
      </c>
      <c r="E58" s="31">
        <v>0</v>
      </c>
      <c r="F58" s="33">
        <f t="shared" si="9"/>
        <v>0</v>
      </c>
    </row>
    <row r="59" spans="1:6" ht="144" x14ac:dyDescent="0.25">
      <c r="A59" s="2"/>
      <c r="B59" s="2"/>
      <c r="C59" s="12">
        <v>9</v>
      </c>
      <c r="D59" s="36" t="s">
        <v>76</v>
      </c>
      <c r="E59" s="31">
        <v>0</v>
      </c>
      <c r="F59" s="33">
        <f t="shared" si="9"/>
        <v>0</v>
      </c>
    </row>
    <row r="60" spans="1:6" ht="132" x14ac:dyDescent="0.25">
      <c r="A60" s="2"/>
      <c r="B60" s="2"/>
      <c r="C60" s="12">
        <v>10</v>
      </c>
      <c r="D60" s="36" t="s">
        <v>77</v>
      </c>
      <c r="E60" s="31">
        <v>0</v>
      </c>
      <c r="F60" s="33">
        <f t="shared" si="9"/>
        <v>0</v>
      </c>
    </row>
    <row r="61" spans="1:6" ht="120" x14ac:dyDescent="0.25">
      <c r="A61" s="2"/>
      <c r="B61" s="2"/>
      <c r="C61" s="12">
        <v>11</v>
      </c>
      <c r="D61" s="36" t="s">
        <v>78</v>
      </c>
      <c r="E61" s="31">
        <v>0</v>
      </c>
      <c r="F61" s="33">
        <f t="shared" si="9"/>
        <v>0</v>
      </c>
    </row>
    <row r="62" spans="1:6" x14ac:dyDescent="0.25">
      <c r="A62" s="2"/>
      <c r="B62" s="2"/>
      <c r="C62" s="41" t="s">
        <v>39</v>
      </c>
      <c r="D62" s="42"/>
      <c r="E62" s="43"/>
      <c r="F62" s="34"/>
    </row>
    <row r="63" spans="1:6" ht="60" x14ac:dyDescent="0.25">
      <c r="A63" s="2"/>
      <c r="B63" s="2"/>
      <c r="C63" s="12">
        <v>12</v>
      </c>
      <c r="D63" s="13" t="s">
        <v>40</v>
      </c>
      <c r="E63" s="31">
        <v>0</v>
      </c>
      <c r="F63" s="33">
        <f>E63*1.23</f>
        <v>0</v>
      </c>
    </row>
    <row r="64" spans="1:6" ht="48" x14ac:dyDescent="0.25">
      <c r="A64" s="2"/>
      <c r="B64" s="2"/>
      <c r="C64" s="19">
        <v>13</v>
      </c>
      <c r="D64" s="13" t="s">
        <v>41</v>
      </c>
      <c r="E64" s="31">
        <v>0</v>
      </c>
      <c r="F64" s="33">
        <f>E64*1.23</f>
        <v>0</v>
      </c>
    </row>
    <row r="65" spans="3:6" ht="72" x14ac:dyDescent="0.25">
      <c r="C65" s="12">
        <v>14</v>
      </c>
      <c r="D65" s="13" t="s">
        <v>42</v>
      </c>
      <c r="E65" s="31">
        <v>0</v>
      </c>
      <c r="F65" s="33">
        <f>E65*1.23</f>
        <v>0</v>
      </c>
    </row>
    <row r="66" spans="3:6" ht="48" x14ac:dyDescent="0.25">
      <c r="C66" s="12">
        <v>15</v>
      </c>
      <c r="D66" s="36" t="s">
        <v>79</v>
      </c>
      <c r="E66" s="31">
        <v>0</v>
      </c>
      <c r="F66" s="33">
        <f>E66*1.23</f>
        <v>0</v>
      </c>
    </row>
    <row r="67" spans="3:6" x14ac:dyDescent="0.25">
      <c r="C67" s="41" t="s">
        <v>43</v>
      </c>
      <c r="D67" s="42"/>
      <c r="E67" s="43"/>
      <c r="F67" s="34"/>
    </row>
    <row r="68" spans="3:6" ht="72" x14ac:dyDescent="0.25">
      <c r="C68" s="19">
        <v>16</v>
      </c>
      <c r="D68" s="13" t="s">
        <v>44</v>
      </c>
      <c r="E68" s="31">
        <v>0</v>
      </c>
      <c r="F68" s="33">
        <f>E68*1.23</f>
        <v>0</v>
      </c>
    </row>
    <row r="69" spans="3:6" ht="72" x14ac:dyDescent="0.25">
      <c r="C69" s="12">
        <v>17</v>
      </c>
      <c r="D69" s="13" t="s">
        <v>45</v>
      </c>
      <c r="E69" s="31">
        <v>0</v>
      </c>
      <c r="F69" s="33">
        <f>E69*1.23</f>
        <v>0</v>
      </c>
    </row>
    <row r="70" spans="3:6" ht="72" x14ac:dyDescent="0.25">
      <c r="C70" s="12">
        <v>18</v>
      </c>
      <c r="D70" s="13" t="s">
        <v>46</v>
      </c>
      <c r="E70" s="31">
        <v>0</v>
      </c>
      <c r="F70" s="33">
        <f>E70*1.23</f>
        <v>0</v>
      </c>
    </row>
    <row r="71" spans="3:6" ht="72" x14ac:dyDescent="0.25">
      <c r="C71" s="19">
        <v>19</v>
      </c>
      <c r="D71" s="13" t="s">
        <v>47</v>
      </c>
      <c r="E71" s="31">
        <v>0</v>
      </c>
      <c r="F71" s="33">
        <f>E71*1.23</f>
        <v>0</v>
      </c>
    </row>
    <row r="72" spans="3:6" x14ac:dyDescent="0.25">
      <c r="C72" s="41" t="s">
        <v>48</v>
      </c>
      <c r="D72" s="42"/>
      <c r="E72" s="43"/>
      <c r="F72" s="34"/>
    </row>
    <row r="73" spans="3:6" ht="84" x14ac:dyDescent="0.25">
      <c r="C73" s="12">
        <v>20</v>
      </c>
      <c r="D73" s="36" t="s">
        <v>80</v>
      </c>
      <c r="E73" s="31">
        <v>0</v>
      </c>
      <c r="F73" s="33">
        <f t="shared" ref="F73:F80" si="10">E73*1.23</f>
        <v>0</v>
      </c>
    </row>
    <row r="74" spans="3:6" ht="84" x14ac:dyDescent="0.25">
      <c r="C74" s="12">
        <v>21</v>
      </c>
      <c r="D74" s="36" t="s">
        <v>81</v>
      </c>
      <c r="E74" s="31">
        <v>0</v>
      </c>
      <c r="F74" s="33">
        <f t="shared" si="10"/>
        <v>0</v>
      </c>
    </row>
    <row r="75" spans="3:6" ht="96" x14ac:dyDescent="0.25">
      <c r="C75" s="12">
        <v>22</v>
      </c>
      <c r="D75" s="13" t="s">
        <v>49</v>
      </c>
      <c r="E75" s="31">
        <v>0</v>
      </c>
      <c r="F75" s="33">
        <f t="shared" si="10"/>
        <v>0</v>
      </c>
    </row>
    <row r="76" spans="3:6" ht="72" x14ac:dyDescent="0.25">
      <c r="C76" s="12">
        <v>23</v>
      </c>
      <c r="D76" s="13" t="s">
        <v>50</v>
      </c>
      <c r="E76" s="31">
        <v>0</v>
      </c>
      <c r="F76" s="33">
        <f t="shared" si="10"/>
        <v>0</v>
      </c>
    </row>
    <row r="77" spans="3:6" ht="156" x14ac:dyDescent="0.25">
      <c r="C77" s="12">
        <v>24</v>
      </c>
      <c r="D77" s="13" t="s">
        <v>51</v>
      </c>
      <c r="E77" s="31">
        <v>0</v>
      </c>
      <c r="F77" s="33">
        <f t="shared" si="10"/>
        <v>0</v>
      </c>
    </row>
    <row r="78" spans="3:6" ht="96" x14ac:dyDescent="0.25">
      <c r="C78" s="12">
        <v>25</v>
      </c>
      <c r="D78" s="13" t="s">
        <v>52</v>
      </c>
      <c r="E78" s="31">
        <v>0</v>
      </c>
      <c r="F78" s="33">
        <f t="shared" si="10"/>
        <v>0</v>
      </c>
    </row>
    <row r="79" spans="3:6" ht="132" x14ac:dyDescent="0.25">
      <c r="C79" s="12">
        <v>26</v>
      </c>
      <c r="D79" s="13" t="s">
        <v>53</v>
      </c>
      <c r="E79" s="31">
        <v>0</v>
      </c>
      <c r="F79" s="33">
        <f t="shared" si="10"/>
        <v>0</v>
      </c>
    </row>
    <row r="80" spans="3:6" ht="72" x14ac:dyDescent="0.25">
      <c r="C80" s="12">
        <v>27</v>
      </c>
      <c r="D80" s="29" t="s">
        <v>54</v>
      </c>
      <c r="E80" s="31">
        <v>0</v>
      </c>
      <c r="F80" s="33">
        <f t="shared" si="10"/>
        <v>0</v>
      </c>
    </row>
    <row r="81" spans="4:5" x14ac:dyDescent="0.25">
      <c r="D81" s="29" t="s">
        <v>63</v>
      </c>
      <c r="E81" s="30">
        <f>SUM(E50:E80)</f>
        <v>0</v>
      </c>
    </row>
    <row r="82" spans="4:5" ht="15.75" thickBot="1" x14ac:dyDescent="0.3"/>
    <row r="83" spans="4:5" ht="15.75" thickBot="1" x14ac:dyDescent="0.3">
      <c r="D83" s="27" t="s">
        <v>64</v>
      </c>
      <c r="E83" s="28">
        <f>SUM(E50:E80)+SUM(E41:E45)+SUM(E33:E37)+SUM(E27:E29)+SUM(E18:E23)+SUM(E9:E14)+SUM(E3:E5)</f>
        <v>0</v>
      </c>
    </row>
  </sheetData>
  <mergeCells count="5">
    <mergeCell ref="C49:E49"/>
    <mergeCell ref="C54:E54"/>
    <mergeCell ref="C62:E62"/>
    <mergeCell ref="C72:E72"/>
    <mergeCell ref="C67:E6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E652B5EEAA874E8A8EBCF17947C374" ma:contentTypeVersion="0" ma:contentTypeDescription="SWPP2 Dokument bazowy" ma:contentTypeScope="" ma:versionID="77a5483984d4a52af165fc8bb352cb1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4299_Tabela pomocnicza.xlsx</dmsv2BaseFileName>
    <dmsv2BaseDisplayName xmlns="http://schemas.microsoft.com/sharepoint/v3">4299_Tabela pomocnicza</dmsv2BaseDisplayName>
    <dmsv2SWPP2ObjectNumber xmlns="http://schemas.microsoft.com/sharepoint/v3">POST/DYS/OW/GZ/04299/2025                         </dmsv2SWPP2ObjectNumber>
    <dmsv2SWPP2SumMD5 xmlns="http://schemas.microsoft.com/sharepoint/v3">08a98b8c068eab77cb65f2c607dc42f8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700228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23868331</dmsv2BaseClientSystemDocumentID>
    <dmsv2BaseModifiedByID xmlns="http://schemas.microsoft.com/sharepoint/v3">11925987</dmsv2BaseModifiedByID>
    <dmsv2BaseCreatedByID xmlns="http://schemas.microsoft.com/sharepoint/v3">11925987</dmsv2BaseCreatedByID>
    <dmsv2SWPP2ObjectDepartment xmlns="http://schemas.microsoft.com/sharepoint/v3">00000001000700050000000a00010000</dmsv2SWPP2ObjectDepartment>
    <dmsv2SWPP2ObjectName xmlns="http://schemas.microsoft.com/sharepoint/v3">Postępowanie</dmsv2SWPP2ObjectName>
    <_dlc_DocId xmlns="a19cb1c7-c5c7-46d4-85ae-d83685407bba">DPFVW34YURAE-834641568-16584</_dlc_DocId>
    <_dlc_DocIdUrl xmlns="a19cb1c7-c5c7-46d4-85ae-d83685407bba">
      <Url>https://swpp2.dms.gkpge.pl/sites/40/_layouts/15/DocIdRedir.aspx?ID=DPFVW34YURAE-834641568-16584</Url>
      <Description>DPFVW34YURAE-834641568-16584</Description>
    </_dlc_DocIdUrl>
  </documentManagement>
</p:properties>
</file>

<file path=customXml/itemProps1.xml><?xml version="1.0" encoding="utf-8"?>
<ds:datastoreItem xmlns:ds="http://schemas.openxmlformats.org/officeDocument/2006/customXml" ds:itemID="{06CC5FBA-E45C-47B3-B53B-4BBABD76510C}"/>
</file>

<file path=customXml/itemProps2.xml><?xml version="1.0" encoding="utf-8"?>
<ds:datastoreItem xmlns:ds="http://schemas.openxmlformats.org/officeDocument/2006/customXml" ds:itemID="{5A0F03D5-2645-497C-983E-821FA883C59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2F32299-05D0-46A1-BA54-B27ADB06F1B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1364591-131E-4B1C-A0A0-79E90D87539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19cb1c7-c5c7-46d4-85ae-d83685407bba"/>
    <ds:schemaRef ds:uri="http://schemas.microsoft.com/sharepoint/v3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Dzikowski Dariusz [PGE Dystr. O.Warszawa]</dc:creator>
  <cp:lastModifiedBy>Jaczerkowski Piotr [PGE Dystr. O.Warszawa]</cp:lastModifiedBy>
  <dcterms:created xsi:type="dcterms:W3CDTF">2021-04-30T10:23:20Z</dcterms:created>
  <dcterms:modified xsi:type="dcterms:W3CDTF">2024-11-04T09:22:22Z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0x010189100019E652B5EEAA874E8A8EBCF17947C374</vt:lpwstr>
  </property>
  <property fmtid="{D5CDD505-2E9C-101B-9397-08002B2CF9AE}" pid="3" name="_dlc_DocIdItemGuid">
    <vt:lpwstr>5aa56e27-5116-4b3b-bad2-d05fbfec4d1c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2022-11-24T07:06:23Z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4e2ef0da-0184-49ae-a975-b48fb207c45a</vt:lpwstr>
  </property>
  <property fmtid="{D5CDD505-2E9C-101B-9397-08002B2CF9AE}" pid="9" name="MSIP_Label_defa4170-0d19-0005-0004-bc88714345d2_ActionId">
    <vt:lpwstr>0beb2892-35ec-4194-978a-b83ef296c54a</vt:lpwstr>
  </property>
  <property fmtid="{D5CDD505-2E9C-101B-9397-08002B2CF9AE}" pid="10" name="MSIP_Label_defa4170-0d19-0005-0004-bc88714345d2_ContentBits">
    <vt:lpwstr>0</vt:lpwstr>
  </property>
</Properties>
</file>